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fetterle.ivo" reservationPassword="0"/>
  <workbookPr/>
  <bookViews>
    <workbookView xWindow="240" yWindow="120" windowWidth="14940" windowHeight="9225" activeTab="0"/>
  </bookViews>
  <sheets>
    <sheet name="000_Ostatní" sheetId="1" r:id="rId1"/>
    <sheet name="000_Vedlejší" sheetId="2" r:id="rId2"/>
    <sheet name="SO 201" sheetId="3" r:id="rId3"/>
  </sheets>
  <definedNames/>
  <calcPr/>
  <webPublishing/>
</workbook>
</file>

<file path=xl/sharedStrings.xml><?xml version="1.0" encoding="utf-8"?>
<sst xmlns="http://schemas.openxmlformats.org/spreadsheetml/2006/main" count="714" uniqueCount="238">
  <si>
    <t>ASPE10</t>
  </si>
  <si>
    <t>S</t>
  </si>
  <si>
    <t>Firma: Správa a údržba silnic Jihomoravského kraje, příspěvková organizace kraje</t>
  </si>
  <si>
    <t>Soupis prací objektu</t>
  </si>
  <si>
    <t xml:space="preserve">Stavba: </t>
  </si>
  <si>
    <t>III/3976</t>
  </si>
  <si>
    <t>Jaroslavice, most ev.č. 3976-1</t>
  </si>
  <si>
    <t>O</t>
  </si>
  <si>
    <t>Objekt:</t>
  </si>
  <si>
    <t>000</t>
  </si>
  <si>
    <t>ONVN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</si>
  <si>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</si>
  <si>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</si>
  <si>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</si>
  <si>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</si>
  <si>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</si>
  <si>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</si>
  <si>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</si>
  <si>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</si>
  <si>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</si>
  <si>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</si>
  <si>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</si>
  <si>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</si>
  <si>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</si>
  <si>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</si>
  <si>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</si>
  <si>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</si>
  <si>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</si>
  <si>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</si>
  <si>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</si>
  <si>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</si>
  <si>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</si>
  <si>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</si>
  <si>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</si>
  <si>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</si>
  <si>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</si>
  <si>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</si>
  <si>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</si>
  <si>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</si>
  <si>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</si>
  <si>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02943</t>
  </si>
  <si>
    <t/>
  </si>
  <si>
    <t>OSTATNÍ POŽADAVKY - VYPRACOVÁNÍ RDS</t>
  </si>
  <si>
    <t>KPL</t>
  </si>
  <si>
    <t>PP</t>
  </si>
  <si>
    <t>Realizační dokumentace stavby (dále jen RDS) - popsáno v obchodních podmínkách</t>
  </si>
  <si>
    <t>VV</t>
  </si>
  <si>
    <t>1=1,000 [A]</t>
  </si>
  <si>
    <t>TS</t>
  </si>
  <si>
    <t>zahrnuje veškeré náklady spojené s objednatelem požadovanými pracemi</t>
  </si>
  <si>
    <t>02944</t>
  </si>
  <si>
    <t>OSTAT POŽADAVKY - DOKUMENTACE SKUTEČ PROVEDENÍ V DIGIT FORMĚ</t>
  </si>
  <si>
    <t>Dokumentace skutečného provedení stavby (dále jen DSPS) - popsáno v obchodních podmínkách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</si>
  <si>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</si>
  <si>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</si>
  <si>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</si>
  <si>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</si>
  <si>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</si>
  <si>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</si>
  <si>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</si>
  <si>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</si>
  <si>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</si>
  <si>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</si>
  <si>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</si>
  <si>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</si>
  <si>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</si>
  <si>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</t>
  </si>
  <si>
    <t>00008</t>
  </si>
  <si>
    <t>Zajištění přístupů a příjezdů k sousedním nemovitostem  - popsáno v obchodních podmínkách, v zákoně č. 13/1997 Sb., a vyhlášce č. 104/1997</t>
  </si>
  <si>
    <t>00010</t>
  </si>
  <si>
    <t>Hlavní prohlídka mostu prováděná při uvedení stavby do provozu - popsáno v obchodních podmínkách</t>
  </si>
  <si>
    <t>7</t>
  </si>
  <si>
    <t>00012</t>
  </si>
  <si>
    <t>Mostní listy</t>
  </si>
  <si>
    <t>8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</si>
  <si>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</si>
  <si>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</si>
  <si>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</si>
  <si>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</t>
  </si>
  <si>
    <t>00017</t>
  </si>
  <si>
    <t>Havarijní, povodňový plán - popsáno ve vyhl. č. 24/2011 Sb.</t>
  </si>
  <si>
    <t>11</t>
  </si>
  <si>
    <t>00018</t>
  </si>
  <si>
    <t>Návrh technologického postupu prací - popsáno v obchodních podmínkách</t>
  </si>
  <si>
    <t>SO 201</t>
  </si>
  <si>
    <t>Most ev. č. 3976-1</t>
  </si>
  <si>
    <t>014102</t>
  </si>
  <si>
    <t>POPLATKY ZA SKLÁDKU</t>
  </si>
  <si>
    <t>T</t>
  </si>
  <si>
    <t>zemina, kamení</t>
  </si>
  <si>
    <t>"11130" 
7,74*0,10*1,90=1,471 [A] 
"113298" 
9,739*2,20=21,426 [B] 
Celkem: A+B=22,897 [C]</t>
  </si>
  <si>
    <t>stavební suť</t>
  </si>
  <si>
    <t>"966118" 
1,548*2,30=3,560 [A] 
"967168" 
10,752*2,50=26,880 [B] 
Celkem: A+B=30,440 [C]</t>
  </si>
  <si>
    <t>Zemní práce</t>
  </si>
  <si>
    <t>11130</t>
  </si>
  <si>
    <t>SEJMUTÍ DRNU</t>
  </si>
  <si>
    <t>M2</t>
  </si>
  <si>
    <t>odstranění drnu kolem zdiva v tl. 100 mm 
zaměřeno na stavbě</t>
  </si>
  <si>
    <t>(5,95+4,40+4,10+4,90)*0,40=7,740 [A]</t>
  </si>
  <si>
    <t>včetně vodorovné dopravy  a uložení na skládku</t>
  </si>
  <si>
    <t>113298</t>
  </si>
  <si>
    <t>ODSTRANĚNÍ ZPEVNĚNÝCH PLOCH, PŘÍKOPŮ A RIGOLŮ Z LOMOVÉHO KAMENE, ODVOZ DO 20KM</t>
  </si>
  <si>
    <t>M3</t>
  </si>
  <si>
    <t>zaměřeno na stavbě</t>
  </si>
  <si>
    <t>levý břeh:  
9,628*(0,888+0,40)*0,40=4,960 [A] 
pravý břeh:  
9,628*(0,841+0,40)*0,40=4,779 [B] 
Celkem: A+B=9,739 [C]</t>
  </si>
  <si>
    <t>Položka zahrnuje i odstranění podkladu, veškerou manipulaci s vybouraným materiálem, odvoz na předepsanou vzdálenost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</si>
  <si>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Základy a zvláštní zakládání</t>
  </si>
  <si>
    <t>27231A</t>
  </si>
  <si>
    <t>ZÁKLADY Z PROSTÉHO BETONU DO C20/25</t>
  </si>
  <si>
    <t>betonová patka v korytě 
zaměřeno na stavbě</t>
  </si>
  <si>
    <t>2*(9,628+1,165+1,165)*0,50*0,40=4,783 [A]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</si>
  <si>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proudů,</t>
  </si>
  <si>
    <t>Vodorovné konstrukce</t>
  </si>
  <si>
    <t>451314</t>
  </si>
  <si>
    <t>PODKLADNÍ A VÝPLŇOVÉ VRSTVY Z PROSTÉHO BETONU C25/30</t>
  </si>
  <si>
    <t>lože z betonu C25/30-XF2, tl. 150 mm, pod dlažbu z lom. kamene, k pol.č. 465512 
zaměřeno na stavbě</t>
  </si>
  <si>
    <t>levý břeh:  
9,628*(0,888+0,40)*0,15=1,860 [A] 
pravý břeh:  
9,628*(0,841+0,40)*0,15=1,792 [B] 
Celkem: A+B=3,652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</si>
  <si>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</t>
  </si>
  <si>
    <t>46251</t>
  </si>
  <si>
    <t>ZÁHOZ Z LOMOVÉHO KAMENE</t>
  </si>
  <si>
    <t>kamenný zához dna koryta frakce min. 300 mm 
zaměřeno na stavbě</t>
  </si>
  <si>
    <t>(3,60-0,30-0,30)*13,562*0,30=12,206 [A]</t>
  </si>
  <si>
    <t>položka zahrnuje: 
- dodávku a zához lomového kamene předepsané frakce včetně mimostaveništní a vnitrostaveništní dopravy 
není-li v zadávací dokumentaci uvedeno jinak, jedná se o nakupovaný materiál</t>
  </si>
  <si>
    <t>465511</t>
  </si>
  <si>
    <t>DLAŽBY Z LOMOVÉHO KAMENE NA SUCHO</t>
  </si>
  <si>
    <t>kolem křídel, tl. 100 mnm, na sucho s vyspárováním 
zaměřeno na stavbě</t>
  </si>
  <si>
    <t>(4,10+4,90+5,95+4,40)*0,40*0,10=0,774 [A]</t>
  </si>
  <si>
    <t>položka zahrnuje: 
- nutné zemní práce (svahování, úpravu pláně a pod.) 
- dodávku a položení dlažby z lomového kamene do předepsaného tvaru 
- spárování, těsnění, tmelení a vyplnění spar případně s vyklínováním 
- úprava povrchu pro odvedení srážkové vody 
- nezahrnuje podklad pod dlažbu, vykazuje se samostatně položkami SD 45</t>
  </si>
  <si>
    <t>465512</t>
  </si>
  <si>
    <t>DLAŽBY Z LOMOVÉHO KAMENE NA MC</t>
  </si>
  <si>
    <t>levý břeh:  
9,628*(0,888+0,40)*0,25=3,100 [A] 
pravý břeh:  
9,628*(0,841+0,40)*0,25=2,987 [B] 
Celkem: A+B=6,087 [C]</t>
  </si>
  <si>
    <t>položka zahrnuje: 
- nutné zemní práce (svahování, úpravu pláně a pod.) 
- zřízení spojovací vrstvy 
- zřízení lože dlažby z cementové malty předepsané kvality a předepsané tloušťky 
- dodávku a položení dlažby z lomového kamene do předepsaného tvaru 
- spárování, těsnění, tmelení a vyplnění spar MC případně s vyklínováním 
- úprava povrchu pro odvedení srážkové vody 
- nezahrnuje podklad pod dlažbu, vykazuje se samostatně položkami SD 45</t>
  </si>
  <si>
    <t>Komunikace</t>
  </si>
  <si>
    <t>57791A</t>
  </si>
  <si>
    <t>VÝSPRAVA VÝTLUKŮ SMĚSÍ ACO (HMOTNOST)</t>
  </si>
  <si>
    <t>asfaltovým betonem ACO 11+, tl. vrstvy 50 mm, spojovací nátěr z asf. emulze v množství do 0,50 kg/m2 
včetně odvozu a likvidace vybouraného materiálu v režii zhotovitele 
zaměřeno na stavbě</t>
  </si>
  <si>
    <t>100=100,000 [A]</t>
  </si>
  <si>
    <t>- odfrézování nebo jiné odstranění poškozených vozovkových vrstev 
- zaříznutí hran 
- vyčištění 
- nátěr spojovací 
- dodání a výplň předepsanou zhutněnou balenou asfaltovou směsí 
- asfaltová zálivka</t>
  </si>
  <si>
    <t>Úpravy povrchů, podlahy, výplně otvorů</t>
  </si>
  <si>
    <t>626112</t>
  </si>
  <si>
    <t>REPROFILACE PODHLEDŮ, SVISLÝCH PLOCH SANAČNÍ MALTOU JEDNOVRST TL 20MM</t>
  </si>
  <si>
    <t>nosná konstrukce (NK) 
zaměřeno na stavbě</t>
  </si>
  <si>
    <t>5,93*8,40*0,40=19,925 [A]</t>
  </si>
  <si>
    <t>položka zahrnuje: 
dodávku veškerého materiálu potřebného pro předepsanou úpravu v předepsané kvalitě 
nutné vyspravení podkladu, případně zatření spar zdiva 
položení vrstvy v předepsané tloušťce 
potřebná lešení a podpěrné konstrukce</t>
  </si>
  <si>
    <t>12</t>
  </si>
  <si>
    <t>626122</t>
  </si>
  <si>
    <t>REPROFILACE PODHLEDŮ, SVISLÝCH PLOCH SANAČNÍ MALTOU DVOUVRST TL 50MM</t>
  </si>
  <si>
    <t>5,93*8,40*0,60=29,887 [A]</t>
  </si>
  <si>
    <t>položka zahrnuje:  
dodávku veškerého materiálu potřebného pro předepsanou úpravu v předepsané kvalitě  
nutné vyspravení podkladu, případně zatření spar zdiva  
položení vrstvy v předepsané tloušťce</t>
  </si>
  <si>
    <t>13</t>
  </si>
  <si>
    <t>626212</t>
  </si>
  <si>
    <t>REPROFILACE VODOROVNÝCH PLOCH SHORA SANAČNÍ MALTOU JEDNOVRST TL 20MM</t>
  </si>
  <si>
    <t>římsy 
zaměřeno na stavbě</t>
  </si>
  <si>
    <t>2*8,40*0,40*0,40=2,688 [A]</t>
  </si>
  <si>
    <t>položka zahrnuje:  
dodávku veškerého materiálu potřebného pro předepsanou úpravu v předepsané kvalitě nutné vyspravení podkladu, případně zatření spar zdiva  
položení vrstvy v předepsané tloušťce potřebná lešení a podpěrné konstrukce</t>
  </si>
  <si>
    <t>14</t>
  </si>
  <si>
    <t>626222</t>
  </si>
  <si>
    <t>REPROFIL VODOR PLOCH SHORA SANAČ MALTOU DVOUVRST TL 50MM</t>
  </si>
  <si>
    <t>2*8,40*0,40*0,60=4,032 [A]</t>
  </si>
  <si>
    <t>15</t>
  </si>
  <si>
    <t>62631</t>
  </si>
  <si>
    <t>SPOJOVACÍ MŮSTEK MEZI STARÝM A NOVÝM BETONEM</t>
  </si>
  <si>
    <t>nosná konstrukce:  
5,93*8,40=49,812 [A] 
římsy: 
2*8,40*0,40=6,720 [B] 
Celkem: A+B=56,532 [C]</t>
  </si>
  <si>
    <t>16</t>
  </si>
  <si>
    <t>62652</t>
  </si>
  <si>
    <t>OCHRANA VÝZTUŽE PŘI NEDOSTATEČNÉM KRYTÍ</t>
  </si>
  <si>
    <t>ošetření odhalené výztuže pasivačním epoxidovým nátěrem 
zaměřeno na stavbě</t>
  </si>
  <si>
    <t>nosná konstrukce:  
5,93*8,40*0,30=14,944 [A]</t>
  </si>
  <si>
    <t>položka zahrnuje:  
dodávku veškerého materiálu potřebného pro předepsanou úpravu v předepsané kvalitě  
položení vrstvy v předepsané tloušťce  
potřebná lešení a podpěrné konstrukce</t>
  </si>
  <si>
    <t>17</t>
  </si>
  <si>
    <t>62745</t>
  </si>
  <si>
    <t>SPÁROVÁNÍ STARÉHO ZDIVA CEMENTOVOU MALTOU</t>
  </si>
  <si>
    <t>opěry:  
2*9,628*1,95=37,549 [A] 
křídla: 
(4,10+4,90+5,95+4,40)*1,95=37,733 [B] 
Celkem: A+B=75,282 [C]</t>
  </si>
  <si>
    <t>položka zahrnuje: 
dodávku veškerého materiálu potřebného pro předepsanou úpravu v předepsané kvalitě 
vyčištění spar (vyškrábání), vypláchnutí spar vodou, očištění povrchu 
spárování 
odklizení suti a přebytečného materiálu 
potřebná lešení</t>
  </si>
  <si>
    <t>Přidružená stavební výroba</t>
  </si>
  <si>
    <t>18</t>
  </si>
  <si>
    <t>78312</t>
  </si>
  <si>
    <t>PROTIKOROZ OCHRANA OCEL KONSTR NÁTĚREM VÍCEVRST</t>
  </si>
  <si>
    <t>1 x základ, 2 x vrchní nátěr 
zaměřeno na stavbě</t>
  </si>
  <si>
    <t>ocelové nosníky: 
66,416=66,416 [A] 
zábradlí:  
2*8,40*1,12=18,816 [B] 
Celkem: A+B=85,232 [C]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</si>
  <si>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</si>
  <si>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19</t>
  </si>
  <si>
    <t>78383</t>
  </si>
  <si>
    <t>NÁTĚRY BETON KONSTR TYP S4 (OS-C)</t>
  </si>
  <si>
    <t>římsy 
1x impregnační a 2x hydrofobní protichloridový ochranný nátěr říms proti chloridům v rozmrazovacích postřicích 
zaměřeno na stavbě</t>
  </si>
  <si>
    <t>2*8,40*0,40=6,720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</si>
  <si>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</si>
  <si>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Ostatní konstrukce a práce</t>
  </si>
  <si>
    <t>20</t>
  </si>
  <si>
    <t>917224</t>
  </si>
  <si>
    <t>SILNIČNÍ A CHODNÍKOVÉ OBRUBY Z BETONOVÝCH OBRUBNÍKŮ ŠÍŘ 150MM</t>
  </si>
  <si>
    <t>M</t>
  </si>
  <si>
    <t>včetně betonového lože a boční betonové opěrky z betonu C20/25n-XF3 
zaměřeno na stavbě</t>
  </si>
  <si>
    <t>4=4,000 [A]</t>
  </si>
  <si>
    <t>Položka zahrnuje:  
dodání a pokládku betonových obrubníků o rozměrech předepsaných zadávací dokumentací  
betonové lože i boční betonovou opěrku.</t>
  </si>
  <si>
    <t>21</t>
  </si>
  <si>
    <t>93620</t>
  </si>
  <si>
    <t>DROBNÉ DOPLŇK KONSTR PREFABRIK BETON A ŽELEZOBETON</t>
  </si>
  <si>
    <t>znovuosazení rozebraných krycích desek 
zaměřeno na stavbě</t>
  </si>
  <si>
    <t>(4,10+4,90+5,95+4,40)*0,80*0,10=1,548 [A]</t>
  </si>
  <si>
    <t>- dodání  dílce  požadovaného  tvaru  a  vlastností,  jeho  skladování,  doprava  a  osazení  do  definitivní polohy, včetně komplexní technologie výroby a montáže dílců, ošetření a ochrana dílců, 
- u dílců železobetonových a předpjatých veškerá výztuž, případně i tuhé kovové prvky a závěsná oka, 
- úpravy a zařízení pro uložení a transport dílce, 
- veškeré požadované úpravy dílců, včetně doplňkových konstrukcí a vybavení, 
- sestavení dílce na stavbě včetně montážních zařízení, plošin a prahů a pod., 
- výplň, těsnění a tmelení spár a spojů, 
- očištění a ošetření úložných ploch, 
- zednické výpomoce pro montáž dílců, 
- označení dílce výrobním štítkem nebo jiným způsobem, 
- úpravy dílce pro dodržení požadované přesnosti jeho osazení, včetně případných měření, 
- veškerá zařízení pro zajištění stability v každém okamžiku, 
- další práce dané případně specifikací k příslušnému prefabrik. dílci (úprava pohledových ploch, příp. rubových ploch, osazení měřících zařízení, zkoušení a měření dílců a pod.).</t>
  </si>
  <si>
    <t>22</t>
  </si>
  <si>
    <t>93640</t>
  </si>
  <si>
    <t>DROBNÉ DOPLŇK KONSTR KAMENNÉ</t>
  </si>
  <si>
    <t>doplnění zdiva opěry:  
2*9,628*1,95*0,10*0,20=0,751 [A] 
doplnění zdiva křídla:  
(4,10+4,90+5,95+4,40)*1,95*0,10*0,20=0,755 [B] 
Celkem: A+B=1,506 [C]</t>
  </si>
  <si>
    <t>Položka zahrnuje veškerý materiál, výrobky a polotovary, včetně mimostaveništní a vnitrostaveništní dopravy (rovněž přesuny), včetně naložení a složení,případně s uložením.</t>
  </si>
  <si>
    <t>23</t>
  </si>
  <si>
    <t>938442</t>
  </si>
  <si>
    <t>OČIŠTĚNÍ ZDIVA OTRYSKÁNÍM TLAKOVOU VODOU DO 500 BARŮ</t>
  </si>
  <si>
    <t>včetně odvozu a likvidace vzniklého odpadu v režii zhotovitele 
zaměřeno na stavbě</t>
  </si>
  <si>
    <t>položka zahrnuje očištění předepsaným způsobem včetně odklizení vzniklého odpadu</t>
  </si>
  <si>
    <t>24</t>
  </si>
  <si>
    <t>938543</t>
  </si>
  <si>
    <t>OČIŠTĚNÍ BETON KONSTR OTRYSKÁNÍM TLAK VODOU DO 1000 BARŮ</t>
  </si>
  <si>
    <t>25</t>
  </si>
  <si>
    <t>938552</t>
  </si>
  <si>
    <t>OČIŠTĚNÍ BETON KONSTR OTRYSKÁNÍM NA SUCHO KŘEMIČ PÍSKEM</t>
  </si>
  <si>
    <t>26</t>
  </si>
  <si>
    <t>93867</t>
  </si>
  <si>
    <t>OČIŠTĚNÍ OCEL KONSTR BROUŠENÍM</t>
  </si>
  <si>
    <t>ruční broušení ocelových nosníku a zábradlí 
zaměřeno na stavbě</t>
  </si>
  <si>
    <t>27</t>
  </si>
  <si>
    <t>94490</t>
  </si>
  <si>
    <t>OCHRANNÁ KONSTRUKCE</t>
  </si>
  <si>
    <t>ochranná síť pod mostem - zabezpečení zachycení odpadnutého materiálu do koryta řeky, vč. geotextílie 350g/m2 
zaměřeno na stavbě</t>
  </si>
  <si>
    <t>5,93*8,40=49,812 [A]</t>
  </si>
  <si>
    <t>Položka zahrnuje dovoz, montáž, údržbu, opotřebení (nájemné), demontáž, konzervaci, odvoz.</t>
  </si>
  <si>
    <t>28</t>
  </si>
  <si>
    <t>966118</t>
  </si>
  <si>
    <t>BOURÁNÍ KONSTRUKCÍ Z BETON DÍLCŮ S ODVOZEM DO 20KM</t>
  </si>
  <si>
    <t>rozebrání krycích desek 
zaměřeno na stavbě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</si>
  <si>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</si>
  <si>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29</t>
  </si>
  <si>
    <t>967168</t>
  </si>
  <si>
    <t>VYBOURÁNÍ ČÁSTÍ KONSTRUKCÍ ŽELEZOBET S ODVOZEM DO 20KM</t>
  </si>
  <si>
    <t>odbourání dobetonávek s odřezáním výztuže v dobetonávce</t>
  </si>
  <si>
    <t>8*8,40*0,40*0,40=10,752 [A]</t>
  </si>
  <si>
    <t>položka zahrnuje: 
- veškerou manipulaci s vybouranou sutí a hmotami včetně uložení na skládku, 
- veškeré další práce plynoucí z technologického předpisu a z platných předpisů, 
nezahrnuje poplatek za skládku, který se vykazuje v položce 0141** (s výjimkou malého množství bouraného materiálu, kde je možné poplatek zahrnout do jednotkové ceny bourání – tento fakt musí být uveden v doplňujícím textu k položce)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</si>
</sst>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19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</f>
      </c>
      <c>
        <f>0+O10+O14+O18</f>
      </c>
    </row>
    <row r="10" spans="1:16" ht="12.75">
      <c r="A10" s="18" t="s">
        <v>39</v>
      </c>
      <c s="23" t="s">
        <v>23</v>
      </c>
      <c s="23" t="s">
        <v>40</v>
      </c>
      <c s="18" t="s">
        <v>41</v>
      </c>
      <c s="24" t="s">
        <v>42</v>
      </c>
      <c s="25" t="s">
        <v>43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45</v>
      </c>
    </row>
    <row r="12" spans="1:5" ht="12.75">
      <c r="A12" s="30" t="s">
        <v>46</v>
      </c>
      <c r="E12" s="31" t="s">
        <v>47</v>
      </c>
    </row>
    <row r="13" spans="1:5" ht="12.75">
      <c r="A13" t="s">
        <v>48</v>
      </c>
      <c r="E13" s="29" t="s">
        <v>49</v>
      </c>
    </row>
    <row r="14" spans="1:16" ht="12.75">
      <c r="A14" s="18" t="s">
        <v>39</v>
      </c>
      <c s="23" t="s">
        <v>17</v>
      </c>
      <c s="23" t="s">
        <v>50</v>
      </c>
      <c s="18" t="s">
        <v>41</v>
      </c>
      <c s="24" t="s">
        <v>51</v>
      </c>
      <c s="25" t="s">
        <v>43</v>
      </c>
      <c s="26">
        <v>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25.5">
      <c r="A15" s="28" t="s">
        <v>44</v>
      </c>
      <c r="E15" s="29" t="s">
        <v>52</v>
      </c>
    </row>
    <row r="16" spans="1:5" ht="12.75">
      <c r="A16" s="30" t="s">
        <v>46</v>
      </c>
      <c r="E16" s="31" t="s">
        <v>47</v>
      </c>
    </row>
    <row r="17" spans="1:5" ht="12.75">
      <c r="A17" t="s">
        <v>48</v>
      </c>
      <c r="E17" s="29" t="s">
        <v>49</v>
      </c>
    </row>
    <row r="18" spans="1:16" ht="12.75">
      <c r="A18" s="18" t="s">
        <v>39</v>
      </c>
      <c s="23" t="s">
        <v>16</v>
      </c>
      <c s="23" t="s">
        <v>53</v>
      </c>
      <c s="18" t="s">
        <v>41</v>
      </c>
      <c s="24" t="s">
        <v>54</v>
      </c>
      <c s="25" t="s">
        <v>43</v>
      </c>
      <c s="26">
        <v>1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55</v>
      </c>
    </row>
    <row r="20" spans="1:5" ht="12.75">
      <c r="A20" s="30" t="s">
        <v>46</v>
      </c>
      <c r="E20" s="31" t="s">
        <v>47</v>
      </c>
    </row>
    <row r="21" spans="1:5" ht="63.75">
      <c r="A21" t="s">
        <v>48</v>
      </c>
      <c r="E21" s="29" t="s">
        <v>56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57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57</v>
      </c>
      <c s="5"/>
      <c s="14" t="s">
        <v>19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0+I10+I14+I18+I22+I26+I30+I34+I38+I42+I46+I50</f>
      </c>
      <c>
        <f>0+O10+O14+O18+O22+O26+O30+O34+O38+O42+O46+O50</f>
      </c>
    </row>
    <row r="10" spans="1:16" ht="25.5">
      <c r="A10" s="18" t="s">
        <v>39</v>
      </c>
      <c s="23" t="s">
        <v>23</v>
      </c>
      <c s="23" t="s">
        <v>58</v>
      </c>
      <c s="18" t="s">
        <v>59</v>
      </c>
      <c s="24" t="s">
        <v>60</v>
      </c>
      <c s="25" t="s">
        <v>43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41</v>
      </c>
    </row>
    <row r="12" spans="1:5" ht="12.75">
      <c r="A12" s="30" t="s">
        <v>46</v>
      </c>
      <c r="E12" s="31" t="s">
        <v>47</v>
      </c>
    </row>
    <row r="13" spans="1:5" ht="12.75">
      <c r="A13" t="s">
        <v>48</v>
      </c>
      <c r="E13" s="29" t="s">
        <v>41</v>
      </c>
    </row>
    <row r="14" spans="1:16" ht="12.75">
      <c r="A14" s="18" t="s">
        <v>39</v>
      </c>
      <c s="23" t="s">
        <v>17</v>
      </c>
      <c s="23" t="s">
        <v>61</v>
      </c>
      <c s="18" t="s">
        <v>59</v>
      </c>
      <c s="24" t="s">
        <v>62</v>
      </c>
      <c s="25" t="s">
        <v>43</v>
      </c>
      <c s="26">
        <v>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41</v>
      </c>
    </row>
    <row r="16" spans="1:5" ht="12.75">
      <c r="A16" s="30" t="s">
        <v>46</v>
      </c>
      <c r="E16" s="31" t="s">
        <v>47</v>
      </c>
    </row>
    <row r="17" spans="1:5" ht="12.75">
      <c r="A17" t="s">
        <v>48</v>
      </c>
      <c r="E17" s="29" t="s">
        <v>41</v>
      </c>
    </row>
    <row r="18" spans="1:16" ht="25.5">
      <c r="A18" s="18" t="s">
        <v>39</v>
      </c>
      <c s="23" t="s">
        <v>16</v>
      </c>
      <c s="23" t="s">
        <v>63</v>
      </c>
      <c s="18" t="s">
        <v>59</v>
      </c>
      <c s="24" t="s">
        <v>64</v>
      </c>
      <c s="25" t="s">
        <v>43</v>
      </c>
      <c s="26">
        <v>1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41</v>
      </c>
    </row>
    <row r="20" spans="1:5" ht="12.75">
      <c r="A20" s="30" t="s">
        <v>46</v>
      </c>
      <c r="E20" s="31" t="s">
        <v>47</v>
      </c>
    </row>
    <row r="21" spans="1:5" ht="12.75">
      <c r="A21" t="s">
        <v>48</v>
      </c>
      <c r="E21" s="29" t="s">
        <v>41</v>
      </c>
    </row>
    <row r="22" spans="1:16" ht="25.5">
      <c r="A22" s="18" t="s">
        <v>39</v>
      </c>
      <c s="23" t="s">
        <v>27</v>
      </c>
      <c s="23" t="s">
        <v>65</v>
      </c>
      <c s="18" t="s">
        <v>59</v>
      </c>
      <c s="24" t="s">
        <v>66</v>
      </c>
      <c s="25" t="s">
        <v>43</v>
      </c>
      <c s="26">
        <v>1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44</v>
      </c>
      <c r="E23" s="29" t="s">
        <v>41</v>
      </c>
    </row>
    <row r="24" spans="1:5" ht="12.75">
      <c r="A24" s="30" t="s">
        <v>46</v>
      </c>
      <c r="E24" s="31" t="s">
        <v>47</v>
      </c>
    </row>
    <row r="25" spans="1:5" ht="12.75">
      <c r="A25" t="s">
        <v>48</v>
      </c>
      <c r="E25" s="29" t="s">
        <v>41</v>
      </c>
    </row>
    <row r="26" spans="1:16" ht="25.5">
      <c r="A26" s="18" t="s">
        <v>39</v>
      </c>
      <c s="23" t="s">
        <v>29</v>
      </c>
      <c s="23" t="s">
        <v>67</v>
      </c>
      <c s="18" t="s">
        <v>59</v>
      </c>
      <c s="24" t="s">
        <v>68</v>
      </c>
      <c s="25" t="s">
        <v>43</v>
      </c>
      <c s="26">
        <v>1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44</v>
      </c>
      <c r="E27" s="29" t="s">
        <v>41</v>
      </c>
    </row>
    <row r="28" spans="1:5" ht="12.75">
      <c r="A28" s="30" t="s">
        <v>46</v>
      </c>
      <c r="E28" s="31" t="s">
        <v>47</v>
      </c>
    </row>
    <row r="29" spans="1:5" ht="12.75">
      <c r="A29" t="s">
        <v>48</v>
      </c>
      <c r="E29" s="29" t="s">
        <v>41</v>
      </c>
    </row>
    <row r="30" spans="1:16" ht="25.5">
      <c r="A30" s="18" t="s">
        <v>39</v>
      </c>
      <c s="23" t="s">
        <v>31</v>
      </c>
      <c s="23" t="s">
        <v>69</v>
      </c>
      <c s="18" t="s">
        <v>59</v>
      </c>
      <c s="24" t="s">
        <v>70</v>
      </c>
      <c s="25" t="s">
        <v>43</v>
      </c>
      <c s="26">
        <v>1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44</v>
      </c>
      <c r="E31" s="29" t="s">
        <v>41</v>
      </c>
    </row>
    <row r="32" spans="1:5" ht="12.75">
      <c r="A32" s="30" t="s">
        <v>46</v>
      </c>
      <c r="E32" s="31" t="s">
        <v>47</v>
      </c>
    </row>
    <row r="33" spans="1:5" ht="12.75">
      <c r="A33" t="s">
        <v>48</v>
      </c>
      <c r="E33" s="29" t="s">
        <v>41</v>
      </c>
    </row>
    <row r="34" spans="1:16" ht="12.75">
      <c r="A34" s="18" t="s">
        <v>39</v>
      </c>
      <c s="23" t="s">
        <v>71</v>
      </c>
      <c s="23" t="s">
        <v>72</v>
      </c>
      <c s="18" t="s">
        <v>59</v>
      </c>
      <c s="24" t="s">
        <v>73</v>
      </c>
      <c s="25" t="s">
        <v>43</v>
      </c>
      <c s="26">
        <v>1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44</v>
      </c>
      <c r="E35" s="29" t="s">
        <v>41</v>
      </c>
    </row>
    <row r="36" spans="1:5" ht="12.75">
      <c r="A36" s="30" t="s">
        <v>46</v>
      </c>
      <c r="E36" s="31" t="s">
        <v>47</v>
      </c>
    </row>
    <row r="37" spans="1:5" ht="12.75">
      <c r="A37" t="s">
        <v>48</v>
      </c>
      <c r="E37" s="29" t="s">
        <v>41</v>
      </c>
    </row>
    <row r="38" spans="1:16" ht="25.5">
      <c r="A38" s="18" t="s">
        <v>39</v>
      </c>
      <c s="23" t="s">
        <v>74</v>
      </c>
      <c s="23" t="s">
        <v>75</v>
      </c>
      <c s="18" t="s">
        <v>59</v>
      </c>
      <c s="24" t="s">
        <v>76</v>
      </c>
      <c s="25" t="s">
        <v>43</v>
      </c>
      <c s="26">
        <v>1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44</v>
      </c>
      <c r="E39" s="29" t="s">
        <v>41</v>
      </c>
    </row>
    <row r="40" spans="1:5" ht="12.75">
      <c r="A40" s="30" t="s">
        <v>46</v>
      </c>
      <c r="E40" s="31" t="s">
        <v>47</v>
      </c>
    </row>
    <row r="41" spans="1:5" ht="12.75">
      <c r="A41" t="s">
        <v>48</v>
      </c>
      <c r="E41" s="29" t="s">
        <v>41</v>
      </c>
    </row>
    <row r="42" spans="1:16" ht="12.75">
      <c r="A42" s="18" t="s">
        <v>39</v>
      </c>
      <c s="23" t="s">
        <v>34</v>
      </c>
      <c s="23" t="s">
        <v>77</v>
      </c>
      <c s="18" t="s">
        <v>59</v>
      </c>
      <c s="24" t="s">
        <v>78</v>
      </c>
      <c s="25" t="s">
        <v>43</v>
      </c>
      <c s="26">
        <v>1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44</v>
      </c>
      <c r="E43" s="29" t="s">
        <v>41</v>
      </c>
    </row>
    <row r="44" spans="1:5" ht="12.75">
      <c r="A44" s="30" t="s">
        <v>46</v>
      </c>
      <c r="E44" s="31" t="s">
        <v>47</v>
      </c>
    </row>
    <row r="45" spans="1:5" ht="12.75">
      <c r="A45" t="s">
        <v>48</v>
      </c>
      <c r="E45" s="29" t="s">
        <v>41</v>
      </c>
    </row>
    <row r="46" spans="1:16" ht="12.75">
      <c r="A46" s="18" t="s">
        <v>39</v>
      </c>
      <c s="23" t="s">
        <v>36</v>
      </c>
      <c s="23" t="s">
        <v>79</v>
      </c>
      <c s="18" t="s">
        <v>59</v>
      </c>
      <c s="24" t="s">
        <v>80</v>
      </c>
      <c s="25" t="s">
        <v>43</v>
      </c>
      <c s="26">
        <v>1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44</v>
      </c>
      <c r="E47" s="29" t="s">
        <v>41</v>
      </c>
    </row>
    <row r="48" spans="1:5" ht="12.75">
      <c r="A48" s="30" t="s">
        <v>46</v>
      </c>
      <c r="E48" s="31" t="s">
        <v>47</v>
      </c>
    </row>
    <row r="49" spans="1:5" ht="12.75">
      <c r="A49" t="s">
        <v>48</v>
      </c>
      <c r="E49" s="29" t="s">
        <v>41</v>
      </c>
    </row>
    <row r="50" spans="1:16" ht="12.75">
      <c r="A50" s="18" t="s">
        <v>39</v>
      </c>
      <c s="23" t="s">
        <v>81</v>
      </c>
      <c s="23" t="s">
        <v>82</v>
      </c>
      <c s="18" t="s">
        <v>59</v>
      </c>
      <c s="24" t="s">
        <v>83</v>
      </c>
      <c s="25" t="s">
        <v>43</v>
      </c>
      <c s="26">
        <v>1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44</v>
      </c>
      <c r="E51" s="29" t="s">
        <v>41</v>
      </c>
    </row>
    <row r="52" spans="1:5" ht="12.75">
      <c r="A52" s="30" t="s">
        <v>46</v>
      </c>
      <c r="E52" s="31" t="s">
        <v>47</v>
      </c>
    </row>
    <row r="53" spans="1:5" ht="12.75">
      <c r="A53" t="s">
        <v>48</v>
      </c>
      <c r="E53" s="29" t="s">
        <v>41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0+O8+O17+O26+O31+O48+O53+O82+O91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84</v>
      </c>
      <c s="32">
        <f>0+I8+I17+I26+I31+I48+I53+I82+I91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84</v>
      </c>
      <c s="5"/>
      <c s="14" t="s">
        <v>85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33</v>
      </c>
      <c s="11" t="s">
        <v>35</v>
      </c>
    </row>
    <row r="7" spans="1:9" ht="12.75" customHeight="1">
      <c r="A7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8" spans="1:18" ht="12.75" customHeight="1">
      <c r="A8" s="19" t="s">
        <v>37</v>
      </c>
      <c s="19"/>
      <c s="20" t="s">
        <v>21</v>
      </c>
      <c s="19"/>
      <c s="21" t="s">
        <v>38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12.75">
      <c r="A9" s="18" t="s">
        <v>39</v>
      </c>
      <c s="23" t="s">
        <v>23</v>
      </c>
      <c s="23" t="s">
        <v>86</v>
      </c>
      <c s="18" t="s">
        <v>23</v>
      </c>
      <c s="24" t="s">
        <v>87</v>
      </c>
      <c s="25" t="s">
        <v>88</v>
      </c>
      <c s="26">
        <v>22.897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44</v>
      </c>
      <c r="E10" s="29" t="s">
        <v>89</v>
      </c>
    </row>
    <row r="11" spans="1:5" ht="89.25">
      <c r="A11" s="30" t="s">
        <v>46</v>
      </c>
      <c r="E11" s="31" t="s">
        <v>90</v>
      </c>
    </row>
    <row r="12" spans="1:5" ht="12.75">
      <c r="A12" t="s">
        <v>48</v>
      </c>
      <c r="E12" s="29" t="s">
        <v>41</v>
      </c>
    </row>
    <row r="13" spans="1:16" ht="12.75">
      <c r="A13" s="18" t="s">
        <v>39</v>
      </c>
      <c s="23" t="s">
        <v>17</v>
      </c>
      <c s="23" t="s">
        <v>86</v>
      </c>
      <c s="18" t="s">
        <v>17</v>
      </c>
      <c s="24" t="s">
        <v>87</v>
      </c>
      <c s="25" t="s">
        <v>88</v>
      </c>
      <c s="26">
        <v>30.44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12.75">
      <c r="A14" s="28" t="s">
        <v>44</v>
      </c>
      <c r="E14" s="29" t="s">
        <v>91</v>
      </c>
    </row>
    <row r="15" spans="1:5" ht="89.25">
      <c r="A15" s="30" t="s">
        <v>46</v>
      </c>
      <c r="E15" s="31" t="s">
        <v>92</v>
      </c>
    </row>
    <row r="16" spans="1:5" ht="12.75">
      <c r="A16" t="s">
        <v>48</v>
      </c>
      <c r="E16" s="29" t="s">
        <v>41</v>
      </c>
    </row>
    <row r="17" spans="1:18" ht="12.75" customHeight="1">
      <c r="A17" s="5" t="s">
        <v>37</v>
      </c>
      <c s="5"/>
      <c s="35" t="s">
        <v>23</v>
      </c>
      <c s="5"/>
      <c s="21" t="s">
        <v>93</v>
      </c>
      <c s="5"/>
      <c s="5"/>
      <c s="5"/>
      <c s="36">
        <f>0+Q17</f>
      </c>
      <c r="O17">
        <f>0+R17</f>
      </c>
      <c r="Q17">
        <f>0+I18+I22</f>
      </c>
      <c>
        <f>0+O18+O22</f>
      </c>
    </row>
    <row r="18" spans="1:16" ht="12.75">
      <c r="A18" s="18" t="s">
        <v>39</v>
      </c>
      <c s="23" t="s">
        <v>16</v>
      </c>
      <c s="23" t="s">
        <v>94</v>
      </c>
      <c s="18" t="s">
        <v>41</v>
      </c>
      <c s="24" t="s">
        <v>95</v>
      </c>
      <c s="25" t="s">
        <v>96</v>
      </c>
      <c s="26">
        <v>7.74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25.5">
      <c r="A19" s="28" t="s">
        <v>44</v>
      </c>
      <c r="E19" s="29" t="s">
        <v>97</v>
      </c>
    </row>
    <row r="20" spans="1:5" ht="12.75">
      <c r="A20" s="30" t="s">
        <v>46</v>
      </c>
      <c r="E20" s="31" t="s">
        <v>98</v>
      </c>
    </row>
    <row r="21" spans="1:5" ht="12.75">
      <c r="A21" t="s">
        <v>48</v>
      </c>
      <c r="E21" s="29" t="s">
        <v>99</v>
      </c>
    </row>
    <row r="22" spans="1:16" ht="25.5">
      <c r="A22" s="18" t="s">
        <v>39</v>
      </c>
      <c s="23" t="s">
        <v>27</v>
      </c>
      <c s="23" t="s">
        <v>100</v>
      </c>
      <c s="18" t="s">
        <v>41</v>
      </c>
      <c s="24" t="s">
        <v>101</v>
      </c>
      <c s="25" t="s">
        <v>102</v>
      </c>
      <c s="26">
        <v>9.739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44</v>
      </c>
      <c r="E23" s="29" t="s">
        <v>103</v>
      </c>
    </row>
    <row r="24" spans="1:5" ht="89.25">
      <c r="A24" s="30" t="s">
        <v>46</v>
      </c>
      <c r="E24" s="31" t="s">
        <v>104</v>
      </c>
    </row>
    <row r="25" spans="1:5" ht="63.75">
      <c r="A25" t="s">
        <v>48</v>
      </c>
      <c r="E25" s="29" t="s">
        <v>105</v>
      </c>
    </row>
    <row r="26" spans="1:18" ht="12.75" customHeight="1">
      <c r="A26" s="5" t="s">
        <v>37</v>
      </c>
      <c s="5"/>
      <c s="35" t="s">
        <v>17</v>
      </c>
      <c s="5"/>
      <c s="21" t="s">
        <v>106</v>
      </c>
      <c s="5"/>
      <c s="5"/>
      <c s="5"/>
      <c s="36">
        <f>0+Q26</f>
      </c>
      <c r="O26">
        <f>0+R26</f>
      </c>
      <c r="Q26">
        <f>0+I27</f>
      </c>
      <c>
        <f>0+O27</f>
      </c>
    </row>
    <row r="27" spans="1:16" ht="12.75">
      <c r="A27" s="18" t="s">
        <v>39</v>
      </c>
      <c s="23" t="s">
        <v>29</v>
      </c>
      <c s="23" t="s">
        <v>107</v>
      </c>
      <c s="18" t="s">
        <v>41</v>
      </c>
      <c s="24" t="s">
        <v>108</v>
      </c>
      <c s="25" t="s">
        <v>102</v>
      </c>
      <c s="26">
        <v>4.783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25.5">
      <c r="A28" s="28" t="s">
        <v>44</v>
      </c>
      <c r="E28" s="29" t="s">
        <v>109</v>
      </c>
    </row>
    <row r="29" spans="1:5" ht="12.75">
      <c r="A29" s="30" t="s">
        <v>46</v>
      </c>
      <c r="E29" s="31" t="s">
        <v>110</v>
      </c>
    </row>
    <row r="30" spans="1:5" ht="369.75">
      <c r="A30" t="s">
        <v>48</v>
      </c>
      <c r="E30" s="29" t="s">
        <v>111</v>
      </c>
    </row>
    <row r="31" spans="1:18" ht="12.75" customHeight="1">
      <c r="A31" s="5" t="s">
        <v>37</v>
      </c>
      <c s="5"/>
      <c s="35" t="s">
        <v>27</v>
      </c>
      <c s="5"/>
      <c s="21" t="s">
        <v>112</v>
      </c>
      <c s="5"/>
      <c s="5"/>
      <c s="5"/>
      <c s="36">
        <f>0+Q31</f>
      </c>
      <c r="O31">
        <f>0+R31</f>
      </c>
      <c r="Q31">
        <f>0+I32+I36+I40+I44</f>
      </c>
      <c>
        <f>0+O32+O36+O40+O44</f>
      </c>
    </row>
    <row r="32" spans="1:16" ht="12.75">
      <c r="A32" s="18" t="s">
        <v>39</v>
      </c>
      <c s="23" t="s">
        <v>31</v>
      </c>
      <c s="23" t="s">
        <v>113</v>
      </c>
      <c s="18" t="s">
        <v>41</v>
      </c>
      <c s="24" t="s">
        <v>114</v>
      </c>
      <c s="25" t="s">
        <v>102</v>
      </c>
      <c s="26">
        <v>3.652</v>
      </c>
      <c s="27">
        <v>0</v>
      </c>
      <c s="27">
        <f>ROUND(ROUND(H32,2)*ROUND(G32,3),2)</f>
      </c>
      <c r="O32">
        <f>(I32*21)/100</f>
      </c>
      <c t="s">
        <v>17</v>
      </c>
    </row>
    <row r="33" spans="1:5" ht="25.5">
      <c r="A33" s="28" t="s">
        <v>44</v>
      </c>
      <c r="E33" s="29" t="s">
        <v>115</v>
      </c>
    </row>
    <row r="34" spans="1:5" ht="89.25">
      <c r="A34" s="30" t="s">
        <v>46</v>
      </c>
      <c r="E34" s="31" t="s">
        <v>116</v>
      </c>
    </row>
    <row r="35" spans="1:5" ht="357">
      <c r="A35" t="s">
        <v>48</v>
      </c>
      <c r="E35" s="29" t="s">
        <v>117</v>
      </c>
    </row>
    <row r="36" spans="1:16" ht="12.75">
      <c r="A36" s="18" t="s">
        <v>39</v>
      </c>
      <c s="23" t="s">
        <v>71</v>
      </c>
      <c s="23" t="s">
        <v>118</v>
      </c>
      <c s="18" t="s">
        <v>41</v>
      </c>
      <c s="24" t="s">
        <v>119</v>
      </c>
      <c s="25" t="s">
        <v>102</v>
      </c>
      <c s="26">
        <v>12.206</v>
      </c>
      <c s="27">
        <v>0</v>
      </c>
      <c s="27">
        <f>ROUND(ROUND(H36,2)*ROUND(G36,3),2)</f>
      </c>
      <c r="O36">
        <f>(I36*21)/100</f>
      </c>
      <c t="s">
        <v>17</v>
      </c>
    </row>
    <row r="37" spans="1:5" ht="25.5">
      <c r="A37" s="28" t="s">
        <v>44</v>
      </c>
      <c r="E37" s="29" t="s">
        <v>120</v>
      </c>
    </row>
    <row r="38" spans="1:5" ht="12.75">
      <c r="A38" s="30" t="s">
        <v>46</v>
      </c>
      <c r="E38" s="31" t="s">
        <v>121</v>
      </c>
    </row>
    <row r="39" spans="1:5" ht="51">
      <c r="A39" t="s">
        <v>48</v>
      </c>
      <c r="E39" s="29" t="s">
        <v>122</v>
      </c>
    </row>
    <row r="40" spans="1:16" ht="12.75">
      <c r="A40" s="18" t="s">
        <v>39</v>
      </c>
      <c s="23" t="s">
        <v>74</v>
      </c>
      <c s="23" t="s">
        <v>123</v>
      </c>
      <c s="18" t="s">
        <v>41</v>
      </c>
      <c s="24" t="s">
        <v>124</v>
      </c>
      <c s="25" t="s">
        <v>102</v>
      </c>
      <c s="26">
        <v>0.774</v>
      </c>
      <c s="27">
        <v>0</v>
      </c>
      <c s="27">
        <f>ROUND(ROUND(H40,2)*ROUND(G40,3),2)</f>
      </c>
      <c r="O40">
        <f>(I40*21)/100</f>
      </c>
      <c t="s">
        <v>17</v>
      </c>
    </row>
    <row r="41" spans="1:5" ht="25.5">
      <c r="A41" s="28" t="s">
        <v>44</v>
      </c>
      <c r="E41" s="29" t="s">
        <v>125</v>
      </c>
    </row>
    <row r="42" spans="1:5" ht="12.75">
      <c r="A42" s="30" t="s">
        <v>46</v>
      </c>
      <c r="E42" s="31" t="s">
        <v>126</v>
      </c>
    </row>
    <row r="43" spans="1:5" ht="76.5">
      <c r="A43" t="s">
        <v>48</v>
      </c>
      <c r="E43" s="29" t="s">
        <v>127</v>
      </c>
    </row>
    <row r="44" spans="1:16" ht="12.75">
      <c r="A44" s="18" t="s">
        <v>39</v>
      </c>
      <c s="23" t="s">
        <v>34</v>
      </c>
      <c s="23" t="s">
        <v>128</v>
      </c>
      <c s="18" t="s">
        <v>41</v>
      </c>
      <c s="24" t="s">
        <v>129</v>
      </c>
      <c s="25" t="s">
        <v>102</v>
      </c>
      <c s="26">
        <v>6.087</v>
      </c>
      <c s="27">
        <v>0</v>
      </c>
      <c s="27">
        <f>ROUND(ROUND(H44,2)*ROUND(G44,3),2)</f>
      </c>
      <c r="O44">
        <f>(I44*21)/100</f>
      </c>
      <c t="s">
        <v>17</v>
      </c>
    </row>
    <row r="45" spans="1:5" ht="12.75">
      <c r="A45" s="28" t="s">
        <v>44</v>
      </c>
      <c r="E45" s="29" t="s">
        <v>103</v>
      </c>
    </row>
    <row r="46" spans="1:5" ht="89.25">
      <c r="A46" s="30" t="s">
        <v>46</v>
      </c>
      <c r="E46" s="31" t="s">
        <v>130</v>
      </c>
    </row>
    <row r="47" spans="1:5" ht="102">
      <c r="A47" t="s">
        <v>48</v>
      </c>
      <c r="E47" s="29" t="s">
        <v>131</v>
      </c>
    </row>
    <row r="48" spans="1:18" ht="12.75" customHeight="1">
      <c r="A48" s="5" t="s">
        <v>37</v>
      </c>
      <c s="5"/>
      <c s="35" t="s">
        <v>29</v>
      </c>
      <c s="5"/>
      <c s="21" t="s">
        <v>132</v>
      </c>
      <c s="5"/>
      <c s="5"/>
      <c s="5"/>
      <c s="36">
        <f>0+Q48</f>
      </c>
      <c r="O48">
        <f>0+R48</f>
      </c>
      <c r="Q48">
        <f>0+I49</f>
      </c>
      <c>
        <f>0+O49</f>
      </c>
    </row>
    <row r="49" spans="1:16" ht="12.75">
      <c r="A49" s="18" t="s">
        <v>39</v>
      </c>
      <c s="23" t="s">
        <v>36</v>
      </c>
      <c s="23" t="s">
        <v>133</v>
      </c>
      <c s="18" t="s">
        <v>41</v>
      </c>
      <c s="24" t="s">
        <v>134</v>
      </c>
      <c s="25" t="s">
        <v>88</v>
      </c>
      <c s="26">
        <v>100</v>
      </c>
      <c s="27">
        <v>0</v>
      </c>
      <c s="27">
        <f>ROUND(ROUND(H49,2)*ROUND(G49,3),2)</f>
      </c>
      <c r="O49">
        <f>(I49*21)/100</f>
      </c>
      <c t="s">
        <v>17</v>
      </c>
    </row>
    <row r="50" spans="1:5" ht="51">
      <c r="A50" s="28" t="s">
        <v>44</v>
      </c>
      <c r="E50" s="29" t="s">
        <v>135</v>
      </c>
    </row>
    <row r="51" spans="1:5" ht="12.75">
      <c r="A51" s="30" t="s">
        <v>46</v>
      </c>
      <c r="E51" s="31" t="s">
        <v>136</v>
      </c>
    </row>
    <row r="52" spans="1:5" ht="76.5">
      <c r="A52" t="s">
        <v>48</v>
      </c>
      <c r="E52" s="29" t="s">
        <v>137</v>
      </c>
    </row>
    <row r="53" spans="1:18" ht="12.75" customHeight="1">
      <c r="A53" s="5" t="s">
        <v>37</v>
      </c>
      <c s="5"/>
      <c s="35" t="s">
        <v>31</v>
      </c>
      <c s="5"/>
      <c s="21" t="s">
        <v>138</v>
      </c>
      <c s="5"/>
      <c s="5"/>
      <c s="5"/>
      <c s="36">
        <f>0+Q53</f>
      </c>
      <c r="O53">
        <f>0+R53</f>
      </c>
      <c r="Q53">
        <f>0+I54+I58+I62+I66+I70+I74+I78</f>
      </c>
      <c>
        <f>0+O54+O58+O62+O66+O70+O74+O78</f>
      </c>
    </row>
    <row r="54" spans="1:16" ht="25.5">
      <c r="A54" s="18" t="s">
        <v>39</v>
      </c>
      <c s="23" t="s">
        <v>81</v>
      </c>
      <c s="23" t="s">
        <v>139</v>
      </c>
      <c s="18" t="s">
        <v>41</v>
      </c>
      <c s="24" t="s">
        <v>140</v>
      </c>
      <c s="25" t="s">
        <v>96</v>
      </c>
      <c s="26">
        <v>19.925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25.5">
      <c r="A55" s="28" t="s">
        <v>44</v>
      </c>
      <c r="E55" s="29" t="s">
        <v>141</v>
      </c>
    </row>
    <row r="56" spans="1:5" ht="12.75">
      <c r="A56" s="30" t="s">
        <v>46</v>
      </c>
      <c r="E56" s="31" t="s">
        <v>142</v>
      </c>
    </row>
    <row r="57" spans="1:5" ht="76.5">
      <c r="A57" t="s">
        <v>48</v>
      </c>
      <c r="E57" s="29" t="s">
        <v>143</v>
      </c>
    </row>
    <row r="58" spans="1:16" ht="25.5">
      <c r="A58" s="18" t="s">
        <v>39</v>
      </c>
      <c s="23" t="s">
        <v>144</v>
      </c>
      <c s="23" t="s">
        <v>145</v>
      </c>
      <c s="18" t="s">
        <v>41</v>
      </c>
      <c s="24" t="s">
        <v>146</v>
      </c>
      <c s="25" t="s">
        <v>96</v>
      </c>
      <c s="26">
        <v>29.887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25.5">
      <c r="A59" s="28" t="s">
        <v>44</v>
      </c>
      <c r="E59" s="29" t="s">
        <v>141</v>
      </c>
    </row>
    <row r="60" spans="1:5" ht="12.75">
      <c r="A60" s="30" t="s">
        <v>46</v>
      </c>
      <c r="E60" s="31" t="s">
        <v>147</v>
      </c>
    </row>
    <row r="61" spans="1:5" ht="63.75">
      <c r="A61" t="s">
        <v>48</v>
      </c>
      <c r="E61" s="29" t="s">
        <v>148</v>
      </c>
    </row>
    <row r="62" spans="1:16" ht="25.5">
      <c r="A62" s="18" t="s">
        <v>39</v>
      </c>
      <c s="23" t="s">
        <v>149</v>
      </c>
      <c s="23" t="s">
        <v>150</v>
      </c>
      <c s="18" t="s">
        <v>41</v>
      </c>
      <c s="24" t="s">
        <v>151</v>
      </c>
      <c s="25" t="s">
        <v>96</v>
      </c>
      <c s="26">
        <v>2.688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25.5">
      <c r="A63" s="28" t="s">
        <v>44</v>
      </c>
      <c r="E63" s="29" t="s">
        <v>152</v>
      </c>
    </row>
    <row r="64" spans="1:5" ht="12.75">
      <c r="A64" s="30" t="s">
        <v>46</v>
      </c>
      <c r="E64" s="31" t="s">
        <v>153</v>
      </c>
    </row>
    <row r="65" spans="1:5" ht="51">
      <c r="A65" t="s">
        <v>48</v>
      </c>
      <c r="E65" s="29" t="s">
        <v>154</v>
      </c>
    </row>
    <row r="66" spans="1:16" ht="12.75">
      <c r="A66" s="18" t="s">
        <v>39</v>
      </c>
      <c s="23" t="s">
        <v>155</v>
      </c>
      <c s="23" t="s">
        <v>156</v>
      </c>
      <c s="18" t="s">
        <v>41</v>
      </c>
      <c s="24" t="s">
        <v>157</v>
      </c>
      <c s="25" t="s">
        <v>96</v>
      </c>
      <c s="26">
        <v>4.032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25.5">
      <c r="A67" s="28" t="s">
        <v>44</v>
      </c>
      <c r="E67" s="29" t="s">
        <v>152</v>
      </c>
    </row>
    <row r="68" spans="1:5" ht="12.75">
      <c r="A68" s="30" t="s">
        <v>46</v>
      </c>
      <c r="E68" s="31" t="s">
        <v>158</v>
      </c>
    </row>
    <row r="69" spans="1:5" ht="76.5">
      <c r="A69" t="s">
        <v>48</v>
      </c>
      <c r="E69" s="29" t="s">
        <v>143</v>
      </c>
    </row>
    <row r="70" spans="1:16" ht="12.75">
      <c r="A70" s="18" t="s">
        <v>39</v>
      </c>
      <c s="23" t="s">
        <v>159</v>
      </c>
      <c s="23" t="s">
        <v>160</v>
      </c>
      <c s="18" t="s">
        <v>41</v>
      </c>
      <c s="24" t="s">
        <v>161</v>
      </c>
      <c s="25" t="s">
        <v>96</v>
      </c>
      <c s="26">
        <v>56.532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44</v>
      </c>
      <c r="E71" s="29" t="s">
        <v>103</v>
      </c>
    </row>
    <row r="72" spans="1:5" ht="89.25">
      <c r="A72" s="30" t="s">
        <v>46</v>
      </c>
      <c r="E72" s="31" t="s">
        <v>162</v>
      </c>
    </row>
    <row r="73" spans="1:5" ht="63.75">
      <c r="A73" t="s">
        <v>48</v>
      </c>
      <c r="E73" s="29" t="s">
        <v>148</v>
      </c>
    </row>
    <row r="74" spans="1:16" ht="12.75">
      <c r="A74" s="18" t="s">
        <v>39</v>
      </c>
      <c s="23" t="s">
        <v>163</v>
      </c>
      <c s="23" t="s">
        <v>164</v>
      </c>
      <c s="18" t="s">
        <v>41</v>
      </c>
      <c s="24" t="s">
        <v>165</v>
      </c>
      <c s="25" t="s">
        <v>96</v>
      </c>
      <c s="26">
        <v>14.944</v>
      </c>
      <c s="27">
        <v>0</v>
      </c>
      <c s="27">
        <f>ROUND(ROUND(H74,2)*ROUND(G74,3),2)</f>
      </c>
      <c r="O74">
        <f>(I74*21)/100</f>
      </c>
      <c t="s">
        <v>17</v>
      </c>
    </row>
    <row r="75" spans="1:5" ht="25.5">
      <c r="A75" s="28" t="s">
        <v>44</v>
      </c>
      <c r="E75" s="29" t="s">
        <v>166</v>
      </c>
    </row>
    <row r="76" spans="1:5" ht="25.5">
      <c r="A76" s="30" t="s">
        <v>46</v>
      </c>
      <c r="E76" s="31" t="s">
        <v>167</v>
      </c>
    </row>
    <row r="77" spans="1:5" ht="63.75">
      <c r="A77" t="s">
        <v>48</v>
      </c>
      <c r="E77" s="29" t="s">
        <v>168</v>
      </c>
    </row>
    <row r="78" spans="1:16" ht="12.75">
      <c r="A78" s="18" t="s">
        <v>39</v>
      </c>
      <c s="23" t="s">
        <v>169</v>
      </c>
      <c s="23" t="s">
        <v>170</v>
      </c>
      <c s="18" t="s">
        <v>41</v>
      </c>
      <c s="24" t="s">
        <v>171</v>
      </c>
      <c s="25" t="s">
        <v>96</v>
      </c>
      <c s="26">
        <v>75.282</v>
      </c>
      <c s="27">
        <v>0</v>
      </c>
      <c s="27">
        <f>ROUND(ROUND(H78,2)*ROUND(G78,3),2)</f>
      </c>
      <c r="O78">
        <f>(I78*21)/100</f>
      </c>
      <c t="s">
        <v>17</v>
      </c>
    </row>
    <row r="79" spans="1:5" ht="12.75">
      <c r="A79" s="28" t="s">
        <v>44</v>
      </c>
      <c r="E79" s="29" t="s">
        <v>103</v>
      </c>
    </row>
    <row r="80" spans="1:5" ht="89.25">
      <c r="A80" s="30" t="s">
        <v>46</v>
      </c>
      <c r="E80" s="31" t="s">
        <v>172</v>
      </c>
    </row>
    <row r="81" spans="1:5" ht="89.25">
      <c r="A81" t="s">
        <v>48</v>
      </c>
      <c r="E81" s="29" t="s">
        <v>173</v>
      </c>
    </row>
    <row r="82" spans="1:18" ht="12.75" customHeight="1">
      <c r="A82" s="5" t="s">
        <v>37</v>
      </c>
      <c s="5"/>
      <c s="35" t="s">
        <v>71</v>
      </c>
      <c s="5"/>
      <c s="21" t="s">
        <v>174</v>
      </c>
      <c s="5"/>
      <c s="5"/>
      <c s="5"/>
      <c s="36">
        <f>0+Q82</f>
      </c>
      <c r="O82">
        <f>0+R82</f>
      </c>
      <c r="Q82">
        <f>0+I83+I87</f>
      </c>
      <c>
        <f>0+O83+O87</f>
      </c>
    </row>
    <row r="83" spans="1:16" ht="12.75">
      <c r="A83" s="18" t="s">
        <v>39</v>
      </c>
      <c s="23" t="s">
        <v>175</v>
      </c>
      <c s="23" t="s">
        <v>176</v>
      </c>
      <c s="18" t="s">
        <v>41</v>
      </c>
      <c s="24" t="s">
        <v>177</v>
      </c>
      <c s="25" t="s">
        <v>96</v>
      </c>
      <c s="26">
        <v>85.232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25.5">
      <c r="A84" s="28" t="s">
        <v>44</v>
      </c>
      <c r="E84" s="29" t="s">
        <v>178</v>
      </c>
    </row>
    <row r="85" spans="1:5" ht="89.25">
      <c r="A85" s="30" t="s">
        <v>46</v>
      </c>
      <c r="E85" s="31" t="s">
        <v>179</v>
      </c>
    </row>
    <row r="86" spans="1:5" ht="51">
      <c r="A86" t="s">
        <v>48</v>
      </c>
      <c r="E86" s="29" t="s">
        <v>180</v>
      </c>
    </row>
    <row r="87" spans="1:16" ht="12.75">
      <c r="A87" s="18" t="s">
        <v>39</v>
      </c>
      <c s="23" t="s">
        <v>181</v>
      </c>
      <c s="23" t="s">
        <v>182</v>
      </c>
      <c s="18" t="s">
        <v>41</v>
      </c>
      <c s="24" t="s">
        <v>183</v>
      </c>
      <c s="25" t="s">
        <v>96</v>
      </c>
      <c s="26">
        <v>6.72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51">
      <c r="A88" s="28" t="s">
        <v>44</v>
      </c>
      <c r="E88" s="29" t="s">
        <v>184</v>
      </c>
    </row>
    <row r="89" spans="1:5" ht="12.75">
      <c r="A89" s="30" t="s">
        <v>46</v>
      </c>
      <c r="E89" s="31" t="s">
        <v>185</v>
      </c>
    </row>
    <row r="90" spans="1:5" ht="51">
      <c r="A90" t="s">
        <v>48</v>
      </c>
      <c r="E90" s="29" t="s">
        <v>186</v>
      </c>
    </row>
    <row r="91" spans="1:18" ht="12.75" customHeight="1">
      <c r="A91" s="5" t="s">
        <v>37</v>
      </c>
      <c s="5"/>
      <c s="35" t="s">
        <v>34</v>
      </c>
      <c s="5"/>
      <c s="21" t="s">
        <v>187</v>
      </c>
      <c s="5"/>
      <c s="5"/>
      <c s="5"/>
      <c s="36">
        <f>0+Q91</f>
      </c>
      <c r="O91">
        <f>0+R91</f>
      </c>
      <c r="Q91">
        <f>0+I92+I96+I100+I104+I108+I112+I116+I120+I124+I128</f>
      </c>
      <c>
        <f>0+O92+O96+O100+O104+O108+O112+O116+O120+O124+O128</f>
      </c>
    </row>
    <row r="92" spans="1:16" ht="12.75">
      <c r="A92" s="18" t="s">
        <v>39</v>
      </c>
      <c s="23" t="s">
        <v>188</v>
      </c>
      <c s="23" t="s">
        <v>189</v>
      </c>
      <c s="18" t="s">
        <v>41</v>
      </c>
      <c s="24" t="s">
        <v>190</v>
      </c>
      <c s="25" t="s">
        <v>191</v>
      </c>
      <c s="26">
        <v>4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25.5">
      <c r="A93" s="28" t="s">
        <v>44</v>
      </c>
      <c r="E93" s="29" t="s">
        <v>192</v>
      </c>
    </row>
    <row r="94" spans="1:5" ht="12.75">
      <c r="A94" s="30" t="s">
        <v>46</v>
      </c>
      <c r="E94" s="31" t="s">
        <v>193</v>
      </c>
    </row>
    <row r="95" spans="1:5" ht="51">
      <c r="A95" t="s">
        <v>48</v>
      </c>
      <c r="E95" s="29" t="s">
        <v>194</v>
      </c>
    </row>
    <row r="96" spans="1:16" ht="12.75">
      <c r="A96" s="18" t="s">
        <v>39</v>
      </c>
      <c s="23" t="s">
        <v>195</v>
      </c>
      <c s="23" t="s">
        <v>196</v>
      </c>
      <c s="18" t="s">
        <v>41</v>
      </c>
      <c s="24" t="s">
        <v>197</v>
      </c>
      <c s="25" t="s">
        <v>102</v>
      </c>
      <c s="26">
        <v>1.548</v>
      </c>
      <c s="27">
        <v>0</v>
      </c>
      <c s="27">
        <f>ROUND(ROUND(H96,2)*ROUND(G96,3),2)</f>
      </c>
      <c r="O96">
        <f>(I96*21)/100</f>
      </c>
      <c t="s">
        <v>17</v>
      </c>
    </row>
    <row r="97" spans="1:5" ht="25.5">
      <c r="A97" s="28" t="s">
        <v>44</v>
      </c>
      <c r="E97" s="29" t="s">
        <v>198</v>
      </c>
    </row>
    <row r="98" spans="1:5" ht="12.75">
      <c r="A98" s="30" t="s">
        <v>46</v>
      </c>
      <c r="E98" s="31" t="s">
        <v>199</v>
      </c>
    </row>
    <row r="99" spans="1:5" ht="229.5">
      <c r="A99" t="s">
        <v>48</v>
      </c>
      <c r="E99" s="29" t="s">
        <v>200</v>
      </c>
    </row>
    <row r="100" spans="1:16" ht="12.75">
      <c r="A100" s="18" t="s">
        <v>39</v>
      </c>
      <c s="23" t="s">
        <v>201</v>
      </c>
      <c s="23" t="s">
        <v>202</v>
      </c>
      <c s="18" t="s">
        <v>41</v>
      </c>
      <c s="24" t="s">
        <v>203</v>
      </c>
      <c s="25" t="s">
        <v>102</v>
      </c>
      <c s="26">
        <v>1.506</v>
      </c>
      <c s="27">
        <v>0</v>
      </c>
      <c s="27">
        <f>ROUND(ROUND(H100,2)*ROUND(G100,3),2)</f>
      </c>
      <c r="O100">
        <f>(I100*21)/100</f>
      </c>
      <c t="s">
        <v>17</v>
      </c>
    </row>
    <row r="101" spans="1:5" ht="12.75">
      <c r="A101" s="28" t="s">
        <v>44</v>
      </c>
      <c r="E101" s="29" t="s">
        <v>103</v>
      </c>
    </row>
    <row r="102" spans="1:5" ht="89.25">
      <c r="A102" s="30" t="s">
        <v>46</v>
      </c>
      <c r="E102" s="31" t="s">
        <v>204</v>
      </c>
    </row>
    <row r="103" spans="1:5" ht="38.25">
      <c r="A103" t="s">
        <v>48</v>
      </c>
      <c r="E103" s="29" t="s">
        <v>205</v>
      </c>
    </row>
    <row r="104" spans="1:16" ht="12.75">
      <c r="A104" s="18" t="s">
        <v>39</v>
      </c>
      <c s="23" t="s">
        <v>206</v>
      </c>
      <c s="23" t="s">
        <v>207</v>
      </c>
      <c s="18" t="s">
        <v>41</v>
      </c>
      <c s="24" t="s">
        <v>208</v>
      </c>
      <c s="25" t="s">
        <v>96</v>
      </c>
      <c s="26">
        <v>75.282</v>
      </c>
      <c s="27">
        <v>0</v>
      </c>
      <c s="27">
        <f>ROUND(ROUND(H104,2)*ROUND(G104,3),2)</f>
      </c>
      <c r="O104">
        <f>(I104*21)/100</f>
      </c>
      <c t="s">
        <v>17</v>
      </c>
    </row>
    <row r="105" spans="1:5" ht="25.5">
      <c r="A105" s="28" t="s">
        <v>44</v>
      </c>
      <c r="E105" s="29" t="s">
        <v>209</v>
      </c>
    </row>
    <row r="106" spans="1:5" ht="89.25">
      <c r="A106" s="30" t="s">
        <v>46</v>
      </c>
      <c r="E106" s="31" t="s">
        <v>172</v>
      </c>
    </row>
    <row r="107" spans="1:5" ht="25.5">
      <c r="A107" t="s">
        <v>48</v>
      </c>
      <c r="E107" s="29" t="s">
        <v>210</v>
      </c>
    </row>
    <row r="108" spans="1:16" ht="12.75">
      <c r="A108" s="18" t="s">
        <v>39</v>
      </c>
      <c s="23" t="s">
        <v>211</v>
      </c>
      <c s="23" t="s">
        <v>212</v>
      </c>
      <c s="18" t="s">
        <v>41</v>
      </c>
      <c s="24" t="s">
        <v>213</v>
      </c>
      <c s="25" t="s">
        <v>96</v>
      </c>
      <c s="26">
        <v>56.532</v>
      </c>
      <c s="27">
        <v>0</v>
      </c>
      <c s="27">
        <f>ROUND(ROUND(H108,2)*ROUND(G108,3),2)</f>
      </c>
      <c r="O108">
        <f>(I108*21)/100</f>
      </c>
      <c t="s">
        <v>17</v>
      </c>
    </row>
    <row r="109" spans="1:5" ht="25.5">
      <c r="A109" s="28" t="s">
        <v>44</v>
      </c>
      <c r="E109" s="29" t="s">
        <v>209</v>
      </c>
    </row>
    <row r="110" spans="1:5" ht="89.25">
      <c r="A110" s="30" t="s">
        <v>46</v>
      </c>
      <c r="E110" s="31" t="s">
        <v>162</v>
      </c>
    </row>
    <row r="111" spans="1:5" ht="25.5">
      <c r="A111" t="s">
        <v>48</v>
      </c>
      <c r="E111" s="29" t="s">
        <v>210</v>
      </c>
    </row>
    <row r="112" spans="1:16" ht="12.75">
      <c r="A112" s="18" t="s">
        <v>39</v>
      </c>
      <c s="23" t="s">
        <v>214</v>
      </c>
      <c s="23" t="s">
        <v>215</v>
      </c>
      <c s="18" t="s">
        <v>41</v>
      </c>
      <c s="24" t="s">
        <v>216</v>
      </c>
      <c s="25" t="s">
        <v>96</v>
      </c>
      <c s="26">
        <v>56.532</v>
      </c>
      <c s="27">
        <v>0</v>
      </c>
      <c s="27">
        <f>ROUND(ROUND(H112,2)*ROUND(G112,3),2)</f>
      </c>
      <c r="O112">
        <f>(I112*21)/100</f>
      </c>
      <c t="s">
        <v>17</v>
      </c>
    </row>
    <row r="113" spans="1:5" ht="25.5">
      <c r="A113" s="28" t="s">
        <v>44</v>
      </c>
      <c r="E113" s="29" t="s">
        <v>209</v>
      </c>
    </row>
    <row r="114" spans="1:5" ht="89.25">
      <c r="A114" s="30" t="s">
        <v>46</v>
      </c>
      <c r="E114" s="31" t="s">
        <v>162</v>
      </c>
    </row>
    <row r="115" spans="1:5" ht="25.5">
      <c r="A115" t="s">
        <v>48</v>
      </c>
      <c r="E115" s="29" t="s">
        <v>210</v>
      </c>
    </row>
    <row r="116" spans="1:16" ht="12.75">
      <c r="A116" s="18" t="s">
        <v>39</v>
      </c>
      <c s="23" t="s">
        <v>217</v>
      </c>
      <c s="23" t="s">
        <v>218</v>
      </c>
      <c s="18" t="s">
        <v>41</v>
      </c>
      <c s="24" t="s">
        <v>219</v>
      </c>
      <c s="25" t="s">
        <v>96</v>
      </c>
      <c s="26">
        <v>85.232</v>
      </c>
      <c s="27">
        <v>0</v>
      </c>
      <c s="27">
        <f>ROUND(ROUND(H116,2)*ROUND(G116,3),2)</f>
      </c>
      <c r="O116">
        <f>(I116*21)/100</f>
      </c>
      <c t="s">
        <v>17</v>
      </c>
    </row>
    <row r="117" spans="1:5" ht="25.5">
      <c r="A117" s="28" t="s">
        <v>44</v>
      </c>
      <c r="E117" s="29" t="s">
        <v>220</v>
      </c>
    </row>
    <row r="118" spans="1:5" ht="89.25">
      <c r="A118" s="30" t="s">
        <v>46</v>
      </c>
      <c r="E118" s="31" t="s">
        <v>179</v>
      </c>
    </row>
    <row r="119" spans="1:5" ht="25.5">
      <c r="A119" t="s">
        <v>48</v>
      </c>
      <c r="E119" s="29" t="s">
        <v>210</v>
      </c>
    </row>
    <row r="120" spans="1:16" ht="12.75">
      <c r="A120" s="18" t="s">
        <v>39</v>
      </c>
      <c s="23" t="s">
        <v>221</v>
      </c>
      <c s="23" t="s">
        <v>222</v>
      </c>
      <c s="18" t="s">
        <v>41</v>
      </c>
      <c s="24" t="s">
        <v>223</v>
      </c>
      <c s="25" t="s">
        <v>96</v>
      </c>
      <c s="26">
        <v>49.812</v>
      </c>
      <c s="27">
        <v>0</v>
      </c>
      <c s="27">
        <f>ROUND(ROUND(H120,2)*ROUND(G120,3),2)</f>
      </c>
      <c r="O120">
        <f>(I120*21)/100</f>
      </c>
      <c t="s">
        <v>17</v>
      </c>
    </row>
    <row r="121" spans="1:5" ht="38.25">
      <c r="A121" s="28" t="s">
        <v>44</v>
      </c>
      <c r="E121" s="29" t="s">
        <v>224</v>
      </c>
    </row>
    <row r="122" spans="1:5" ht="12.75">
      <c r="A122" s="30" t="s">
        <v>46</v>
      </c>
      <c r="E122" s="31" t="s">
        <v>225</v>
      </c>
    </row>
    <row r="123" spans="1:5" ht="25.5">
      <c r="A123" t="s">
        <v>48</v>
      </c>
      <c r="E123" s="29" t="s">
        <v>226</v>
      </c>
    </row>
    <row r="124" spans="1:16" ht="12.75">
      <c r="A124" s="18" t="s">
        <v>39</v>
      </c>
      <c s="23" t="s">
        <v>227</v>
      </c>
      <c s="23" t="s">
        <v>228</v>
      </c>
      <c s="18" t="s">
        <v>41</v>
      </c>
      <c s="24" t="s">
        <v>229</v>
      </c>
      <c s="25" t="s">
        <v>102</v>
      </c>
      <c s="26">
        <v>1.548</v>
      </c>
      <c s="27">
        <v>0</v>
      </c>
      <c s="27">
        <f>ROUND(ROUND(H124,2)*ROUND(G124,3),2)</f>
      </c>
      <c r="O124">
        <f>(I124*21)/100</f>
      </c>
      <c t="s">
        <v>17</v>
      </c>
    </row>
    <row r="125" spans="1:5" ht="25.5">
      <c r="A125" s="28" t="s">
        <v>44</v>
      </c>
      <c r="E125" s="29" t="s">
        <v>230</v>
      </c>
    </row>
    <row r="126" spans="1:5" ht="12.75">
      <c r="A126" s="30" t="s">
        <v>46</v>
      </c>
      <c r="E126" s="31" t="s">
        <v>199</v>
      </c>
    </row>
    <row r="127" spans="1:5" ht="102">
      <c r="A127" t="s">
        <v>48</v>
      </c>
      <c r="E127" s="29" t="s">
        <v>231</v>
      </c>
    </row>
    <row r="128" spans="1:16" ht="12.75">
      <c r="A128" s="18" t="s">
        <v>39</v>
      </c>
      <c s="23" t="s">
        <v>232</v>
      </c>
      <c s="23" t="s">
        <v>233</v>
      </c>
      <c s="18" t="s">
        <v>41</v>
      </c>
      <c s="24" t="s">
        <v>234</v>
      </c>
      <c s="25" t="s">
        <v>102</v>
      </c>
      <c s="26">
        <v>10.752</v>
      </c>
      <c s="27">
        <v>0</v>
      </c>
      <c s="27">
        <f>ROUND(ROUND(H128,2)*ROUND(G128,3),2)</f>
      </c>
      <c r="O128">
        <f>(I128*21)/100</f>
      </c>
      <c t="s">
        <v>17</v>
      </c>
    </row>
    <row r="129" spans="1:5" ht="12.75">
      <c r="A129" s="28" t="s">
        <v>44</v>
      </c>
      <c r="E129" s="29" t="s">
        <v>235</v>
      </c>
    </row>
    <row r="130" spans="1:5" ht="12.75">
      <c r="A130" s="30" t="s">
        <v>46</v>
      </c>
      <c r="E130" s="31" t="s">
        <v>236</v>
      </c>
    </row>
    <row r="131" spans="1:5" ht="76.5">
      <c r="A131" t="s">
        <v>48</v>
      </c>
      <c r="E131" s="29" t="s">
        <v>237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